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<sst xmlns="http://schemas.openxmlformats.org/spreadsheetml/2006/main" count="70" uniqueCount="54">
  <si>
    <t>Cash</t>
  </si>
  <si>
    <t>Fancy</t>
  </si>
  <si>
    <t>Donated</t>
  </si>
  <si>
    <t>Programming</t>
  </si>
  <si>
    <t>Total</t>
  </si>
  <si>
    <t>Expenses</t>
  </si>
  <si>
    <t>Computer</t>
  </si>
  <si>
    <t>Drives</t>
  </si>
  <si>
    <t>Controller</t>
  </si>
  <si>
    <t>Neg Scan</t>
  </si>
  <si>
    <t>Photo Scan</t>
  </si>
  <si>
    <t>DSL/Landline</t>
  </si>
  <si>
    <t>Scanning</t>
  </si>
  <si>
    <t>Grant</t>
  </si>
  <si>
    <t>Total Match</t>
  </si>
  <si>
    <t>Donations</t>
  </si>
  <si>
    <t>INFLOWS</t>
  </si>
  <si>
    <t>Donation</t>
  </si>
  <si>
    <t>Dues01</t>
  </si>
  <si>
    <t>Fundraiser</t>
  </si>
  <si>
    <t>Matching Funds</t>
  </si>
  <si>
    <t>TOTAL INFLOWS</t>
  </si>
  <si>
    <t>OUTFLOWS</t>
  </si>
  <si>
    <t>Archives</t>
  </si>
  <si>
    <t>Bank Chgs</t>
  </si>
  <si>
    <t>Internet</t>
  </si>
  <si>
    <t>Misc</t>
  </si>
  <si>
    <t>Museum</t>
  </si>
  <si>
    <t>Postage</t>
  </si>
  <si>
    <t>PR</t>
  </si>
  <si>
    <t>Rent</t>
  </si>
  <si>
    <t>Utilities</t>
  </si>
  <si>
    <t>TOTAL OUTFLOWS</t>
  </si>
  <si>
    <t>future lynn grant</t>
  </si>
  <si>
    <t xml:space="preserve">    Difference</t>
  </si>
  <si>
    <t>2001 Anticipated</t>
  </si>
  <si>
    <t>2002 Anticipated</t>
  </si>
  <si>
    <t>Project</t>
  </si>
  <si>
    <t>Membership</t>
  </si>
  <si>
    <t xml:space="preserve">  Lynn Grant</t>
  </si>
  <si>
    <t>Grants</t>
  </si>
  <si>
    <t>Bank Charges</t>
  </si>
  <si>
    <t xml:space="preserve">      Totals</t>
  </si>
  <si>
    <t xml:space="preserve">    Totals</t>
  </si>
  <si>
    <t>Future</t>
  </si>
  <si>
    <t>To Date</t>
  </si>
  <si>
    <t xml:space="preserve">   Total Cash</t>
  </si>
  <si>
    <t xml:space="preserve">   Total Donor</t>
  </si>
  <si>
    <t xml:space="preserve">    200 + Brandon 250</t>
  </si>
  <si>
    <t xml:space="preserve">   Totals</t>
  </si>
  <si>
    <t>Difference</t>
  </si>
  <si>
    <t>DSL Setup</t>
  </si>
  <si>
    <t xml:space="preserve">     Gill 4000, O'Rourke 500, Other 300</t>
  </si>
  <si>
    <t xml:space="preserve">      Grants - 3400 Future DSL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</si>
</sst>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C9" sqref="C9"/>
    </sheetView>
  </sheetViews>
  <sheetFormatPr defaultColWidth="9.140625" defaultRowHeight="12.75"/>
  <cols>
    <col min="1" max="1" width="3.28125" style="0" customWidth="1"/>
    <col min="2" max="2" width="11.57421875" style="0" customWidth="1"/>
    <col min="3" max="3" width="8.7109375" style="1" customWidth="1"/>
    <col min="5" max="5" width="21.7109375" style="0" customWidth="1"/>
    <col min="6" max="6" width="9.140625" style="1" customWidth="1"/>
    <col min="7" max="7" width="7.57421875" style="1" customWidth="1"/>
    <col min="9" max="9" width="15.140625" style="0" customWidth="1"/>
    <col min="10" max="10" width="9.140625" style="1" customWidth="1"/>
  </cols>
  <sheetData>
    <row r="1" spans="1:9" ht="12.75">
      <c r="A1" t="s">
        <v>37</v>
      </c>
      <c r="E1" t="s">
        <v>35</v>
      </c>
      <c r="F1" s="1" t="s">
        <v>45</v>
      </c>
      <c r="G1" s="1" t="s">
        <v>44</v>
      </c>
      <c r="I1" t="s">
        <v>36</v>
      </c>
    </row>
    <row r="3" spans="1:9" ht="12.75">
      <c r="A3" t="s">
        <v>0</v>
      </c>
      <c r="E3" t="s">
        <v>16</v>
      </c>
      <c r="I3" t="s">
        <v>16</v>
      </c>
    </row>
    <row r="4" spans="2:10" ht="12.75">
      <c r="B4" t="s">
        <v>1</v>
      </c>
      <c r="C4" s="1">
        <v>500</v>
      </c>
      <c r="E4" t="s">
        <v>17</v>
      </c>
      <c r="F4" s="1">
        <v>1067</v>
      </c>
      <c r="G4" s="1">
        <v>450</v>
      </c>
      <c r="I4" t="s">
        <v>15</v>
      </c>
      <c r="J4" s="1">
        <v>2500</v>
      </c>
    </row>
    <row r="5" spans="2:10" ht="12.75">
      <c r="B5" t="s">
        <v>46</v>
      </c>
      <c r="C5" s="1">
        <f>+SUM(C4:C4)</f>
        <v>500</v>
      </c>
      <c r="E5" t="s">
        <v>48</v>
      </c>
      <c r="I5" t="s">
        <v>38</v>
      </c>
      <c r="J5" s="1">
        <v>2500</v>
      </c>
    </row>
    <row r="6" spans="5:10" ht="12.75">
      <c r="E6" t="s">
        <v>18</v>
      </c>
      <c r="F6" s="1">
        <f>537.5+37.5</f>
        <v>575</v>
      </c>
      <c r="I6" t="s">
        <v>19</v>
      </c>
      <c r="J6" s="1">
        <v>7500</v>
      </c>
    </row>
    <row r="7" spans="1:10" ht="12.75">
      <c r="A7" t="s">
        <v>2</v>
      </c>
      <c r="E7" t="s">
        <v>19</v>
      </c>
      <c r="F7" s="1">
        <v>1595.41</v>
      </c>
      <c r="G7" s="1">
        <f>4000+500+300</f>
        <v>4800</v>
      </c>
      <c r="I7" t="s">
        <v>40</v>
      </c>
      <c r="J7" s="1">
        <v>10400</v>
      </c>
    </row>
    <row r="8" spans="2:11" ht="12.75">
      <c r="B8" t="s">
        <v>3</v>
      </c>
      <c r="C8" s="1">
        <f>106*75</f>
        <v>7950</v>
      </c>
      <c r="E8" t="s">
        <v>52</v>
      </c>
      <c r="I8" s="2" t="s">
        <v>49</v>
      </c>
      <c r="J8" s="3">
        <f>SUM(J4:J7)</f>
        <v>22900</v>
      </c>
      <c r="K8" s="1">
        <f>SUM(J4:J6)</f>
        <v>12500</v>
      </c>
    </row>
    <row r="9" spans="2:7" ht="12.75">
      <c r="B9" t="s">
        <v>12</v>
      </c>
      <c r="C9" s="1">
        <f>TRUNC(200000/60)*8</f>
        <v>26664</v>
      </c>
      <c r="E9" t="s">
        <v>20</v>
      </c>
      <c r="F9" s="1">
        <v>275</v>
      </c>
      <c r="G9" s="1">
        <v>250</v>
      </c>
    </row>
    <row r="10" spans="2:9" ht="12.75">
      <c r="B10" t="s">
        <v>47</v>
      </c>
      <c r="C10" s="1">
        <f>+SUM(C8:C9)</f>
        <v>34614</v>
      </c>
      <c r="E10" t="s">
        <v>33</v>
      </c>
      <c r="G10" s="1">
        <v>330</v>
      </c>
      <c r="I10" t="s">
        <v>22</v>
      </c>
    </row>
    <row r="11" spans="5:10" ht="12.75">
      <c r="E11" s="2" t="s">
        <v>43</v>
      </c>
      <c r="F11" s="3">
        <f>SUM(F4:F10)</f>
        <v>3512.41</v>
      </c>
      <c r="G11" s="3">
        <f>SUM(G4:G10)</f>
        <v>5830</v>
      </c>
      <c r="I11" t="s">
        <v>23</v>
      </c>
      <c r="J11" s="1">
        <v>500</v>
      </c>
    </row>
    <row r="12" spans="1:10" ht="12.75">
      <c r="A12" t="s">
        <v>14</v>
      </c>
      <c r="C12" s="1">
        <f>+C5+C10</f>
        <v>35114</v>
      </c>
      <c r="E12" s="2" t="s">
        <v>21</v>
      </c>
      <c r="F12" s="4">
        <f>+F11+G11</f>
        <v>9342.41</v>
      </c>
      <c r="G12" s="5"/>
      <c r="I12" t="s">
        <v>41</v>
      </c>
      <c r="J12" s="1">
        <v>84</v>
      </c>
    </row>
    <row r="13" spans="9:10" ht="12.75">
      <c r="I13" t="s">
        <v>25</v>
      </c>
      <c r="J13" s="1">
        <v>95</v>
      </c>
    </row>
    <row r="14" spans="1:10" ht="12.75">
      <c r="A14" t="s">
        <v>13</v>
      </c>
      <c r="C14" s="1">
        <f>+C27-C12</f>
        <v>10520</v>
      </c>
      <c r="E14" t="s">
        <v>22</v>
      </c>
      <c r="I14" t="s">
        <v>26</v>
      </c>
      <c r="J14" s="1">
        <v>500</v>
      </c>
    </row>
    <row r="15" spans="2:10" ht="12.75">
      <c r="B15" s="2" t="s">
        <v>4</v>
      </c>
      <c r="C15" s="3">
        <f>SUM(C12:C14)</f>
        <v>45634</v>
      </c>
      <c r="E15" t="s">
        <v>23</v>
      </c>
      <c r="F15" s="1">
        <v>126</v>
      </c>
      <c r="G15" s="1">
        <v>100</v>
      </c>
      <c r="I15" t="s">
        <v>27</v>
      </c>
      <c r="J15" s="1">
        <v>1500</v>
      </c>
    </row>
    <row r="16" spans="5:10" ht="12.75">
      <c r="E16" t="s">
        <v>24</v>
      </c>
      <c r="F16" s="1">
        <v>50.4</v>
      </c>
      <c r="G16" s="1">
        <v>28</v>
      </c>
      <c r="I16" t="s">
        <v>28</v>
      </c>
      <c r="J16" s="1">
        <f>12*32</f>
        <v>384</v>
      </c>
    </row>
    <row r="17" spans="1:10" ht="12.75">
      <c r="A17" t="s">
        <v>5</v>
      </c>
      <c r="E17" t="s">
        <v>25</v>
      </c>
      <c r="F17" s="1">
        <v>70</v>
      </c>
      <c r="G17" s="1">
        <v>30</v>
      </c>
      <c r="I17" t="s">
        <v>29</v>
      </c>
      <c r="J17" s="1">
        <v>750</v>
      </c>
    </row>
    <row r="18" spans="2:10" ht="12.75">
      <c r="B18" t="s">
        <v>3</v>
      </c>
      <c r="C18" s="1">
        <f>C8</f>
        <v>7950</v>
      </c>
      <c r="E18" t="s">
        <v>26</v>
      </c>
      <c r="F18" s="1">
        <v>959.48</v>
      </c>
      <c r="I18" t="s">
        <v>30</v>
      </c>
      <c r="J18" s="1">
        <f>+(400+75)*12</f>
        <v>5700</v>
      </c>
    </row>
    <row r="19" spans="2:10" ht="12.75">
      <c r="B19" t="s">
        <v>6</v>
      </c>
      <c r="C19" s="1">
        <v>3029</v>
      </c>
      <c r="E19" t="s">
        <v>27</v>
      </c>
      <c r="F19" s="1">
        <v>1068.24</v>
      </c>
      <c r="G19" s="1">
        <v>500</v>
      </c>
      <c r="I19" t="s">
        <v>31</v>
      </c>
      <c r="J19" s="1">
        <v>1200</v>
      </c>
    </row>
    <row r="20" spans="2:10" ht="12.75">
      <c r="B20" t="s">
        <v>7</v>
      </c>
      <c r="C20" s="1">
        <v>690</v>
      </c>
      <c r="E20" t="s">
        <v>28</v>
      </c>
      <c r="F20" s="1">
        <v>141.48</v>
      </c>
      <c r="G20" s="1">
        <v>96</v>
      </c>
      <c r="I20" t="s">
        <v>40</v>
      </c>
      <c r="J20" s="1">
        <f>10400-3400</f>
        <v>7000</v>
      </c>
    </row>
    <row r="21" spans="2:9" ht="12.75">
      <c r="B21" t="s">
        <v>8</v>
      </c>
      <c r="C21" s="1">
        <v>32</v>
      </c>
      <c r="E21" t="s">
        <v>29</v>
      </c>
      <c r="F21" s="1">
        <v>172.5</v>
      </c>
      <c r="G21" s="1">
        <v>375</v>
      </c>
      <c r="I21" t="s">
        <v>53</v>
      </c>
    </row>
    <row r="22" spans="2:11" ht="12.75">
      <c r="B22" t="s">
        <v>9</v>
      </c>
      <c r="C22" s="1">
        <v>1760</v>
      </c>
      <c r="E22" t="s">
        <v>30</v>
      </c>
      <c r="F22" s="1">
        <v>1600</v>
      </c>
      <c r="G22" s="1">
        <v>1900</v>
      </c>
      <c r="I22" s="2" t="s">
        <v>49</v>
      </c>
      <c r="J22" s="3">
        <f>SUM(J12:J20)</f>
        <v>17213</v>
      </c>
      <c r="K22" s="1">
        <f>SUM(J11:J19)</f>
        <v>10713</v>
      </c>
    </row>
    <row r="23" spans="2:7" ht="12.75">
      <c r="B23" t="s">
        <v>10</v>
      </c>
      <c r="C23" s="1">
        <v>449</v>
      </c>
      <c r="E23" t="s">
        <v>31</v>
      </c>
      <c r="F23" s="1">
        <v>574.97</v>
      </c>
      <c r="G23" s="1">
        <v>500</v>
      </c>
    </row>
    <row r="24" spans="2:11" ht="12.75">
      <c r="B24" t="s">
        <v>11</v>
      </c>
      <c r="C24" s="1">
        <v>4800</v>
      </c>
      <c r="E24" t="s">
        <v>39</v>
      </c>
      <c r="G24" s="1">
        <v>330</v>
      </c>
      <c r="I24" s="2" t="s">
        <v>50</v>
      </c>
      <c r="J24" s="3">
        <f>+J8-J22</f>
        <v>5687</v>
      </c>
      <c r="K24" s="3">
        <f>+K8-K22</f>
        <v>1787</v>
      </c>
    </row>
    <row r="25" spans="2:7" ht="12.75">
      <c r="B25" t="s">
        <v>51</v>
      </c>
      <c r="C25" s="1">
        <v>260</v>
      </c>
      <c r="E25" s="2" t="s">
        <v>42</v>
      </c>
      <c r="F25" s="3">
        <f>SUM(F15:F24)</f>
        <v>4763.070000000001</v>
      </c>
      <c r="G25" s="3">
        <f>SUM(G15:G24)</f>
        <v>3859</v>
      </c>
    </row>
    <row r="26" spans="2:7" ht="12.75">
      <c r="B26" t="s">
        <v>12</v>
      </c>
      <c r="C26" s="1">
        <f>C9</f>
        <v>26664</v>
      </c>
      <c r="E26" s="2" t="s">
        <v>32</v>
      </c>
      <c r="F26" s="4">
        <f>+F25+G25</f>
        <v>8622.07</v>
      </c>
      <c r="G26" s="4"/>
    </row>
    <row r="27" spans="2:7" ht="12.75">
      <c r="B27" s="2" t="s">
        <v>4</v>
      </c>
      <c r="C27" s="3">
        <f>SUM(C18:C26)</f>
        <v>45634</v>
      </c>
      <c r="E27" s="2" t="s">
        <v>34</v>
      </c>
      <c r="F27" s="4">
        <f>+F12-F26</f>
        <v>720.3400000000001</v>
      </c>
      <c r="G27" s="5"/>
    </row>
  </sheetData>
  <mergeCells count="3">
    <mergeCell ref="F12:G12"/>
    <mergeCell ref="F26:G26"/>
    <mergeCell ref="F27:G2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Kirby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User</dc:creator>
  <cp:keywords/>
  <dc:description/>
  <cp:lastModifiedBy>Judy Reeves</cp:lastModifiedBy>
  <cp:lastPrinted>2001-08-02T19:33:18Z</cp:lastPrinted>
  <dcterms:created xsi:type="dcterms:W3CDTF">2001-07-26T18:56:13Z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